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sa De Puysseleyr\Google Drive\Beleid\Actieplannen\2021\"/>
    </mc:Choice>
  </mc:AlternateContent>
  <xr:revisionPtr revIDLastSave="0" documentId="13_ncr:1_{4FA79EA1-0B0D-4F20-B71F-80D1B6FB7181}" xr6:coauthVersionLast="45" xr6:coauthVersionMax="45" xr10:uidLastSave="{00000000-0000-0000-0000-000000000000}"/>
  <bookViews>
    <workbookView xWindow="-120" yWindow="-120" windowWidth="29040" windowHeight="15840" activeTab="3" xr2:uid="{CE5820B5-95FA-4C8B-B908-A516AF3FC1AD}"/>
  </bookViews>
  <sheets>
    <sheet name="begroting_totaal" sheetId="1" r:id="rId1"/>
    <sheet name="personeelskosten" sheetId="4" r:id="rId2"/>
    <sheet name="werkingsmiddelen" sheetId="2" r:id="rId3"/>
    <sheet name="kosten van ondersteunende aard" sheetId="3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  <c r="C2" i="1" l="1"/>
  <c r="B25" i="4"/>
  <c r="B17" i="4"/>
  <c r="B4" i="4"/>
  <c r="C4" i="1" l="1"/>
  <c r="C5" i="1"/>
  <c r="B48" i="3"/>
  <c r="B47" i="3"/>
  <c r="B49" i="3" s="1"/>
  <c r="B43" i="3"/>
  <c r="B41" i="3"/>
  <c r="B40" i="3"/>
  <c r="B39" i="3"/>
  <c r="B42" i="3" s="1"/>
  <c r="C9" i="1"/>
  <c r="B55" i="2"/>
  <c r="B53" i="2" s="1"/>
  <c r="C8" i="1" s="1"/>
  <c r="B52" i="2"/>
  <c r="C13" i="1" l="1"/>
  <c r="C28" i="1" s="1"/>
  <c r="B56" i="2"/>
</calcChain>
</file>

<file path=xl/sharedStrings.xml><?xml version="1.0" encoding="utf-8"?>
<sst xmlns="http://schemas.openxmlformats.org/spreadsheetml/2006/main" count="129" uniqueCount="126">
  <si>
    <t>UITGAVEN</t>
  </si>
  <si>
    <t>personeelskosten 2,5 VTE</t>
  </si>
  <si>
    <t>kosten van ondersteunende aard Vlaamse middelen</t>
  </si>
  <si>
    <t>kosten ondersteunende aard gemeentelijke middelen</t>
  </si>
  <si>
    <t>afschrijvingen vaste activa (ondersteunende aard)</t>
  </si>
  <si>
    <t>werkingskostenVlaamse middelen</t>
  </si>
  <si>
    <t xml:space="preserve">werkingskosten gemeentelijke middelen </t>
  </si>
  <si>
    <t>afschrijvingen vaste activa (werkingskosten)</t>
  </si>
  <si>
    <t>Totaal uitgaven</t>
  </si>
  <si>
    <t>INKOMSTEN</t>
  </si>
  <si>
    <t>inkomsten gemeentelijke bijdrage</t>
  </si>
  <si>
    <t>overgedragen reserve gemeentelijke bijdrage</t>
  </si>
  <si>
    <t>overgedragen reserve Vlaamse middelen</t>
  </si>
  <si>
    <t>subsidies cultureel-erfgoedconvenant</t>
  </si>
  <si>
    <t>SD 1: collectiezorg</t>
  </si>
  <si>
    <t>OD 1: collectievisie</t>
  </si>
  <si>
    <t xml:space="preserve">vorming en sensibilisering </t>
  </si>
  <si>
    <t>OD 2: inventarisatie</t>
  </si>
  <si>
    <t xml:space="preserve">sensibilisering, expertise </t>
  </si>
  <si>
    <t>OD 3: waardering en herbestemming</t>
  </si>
  <si>
    <t>Sensibiliseren, eventuele betaling van externe expertise</t>
  </si>
  <si>
    <t>OD 4: behoud en beheer</t>
  </si>
  <si>
    <t>vorming, sensibilisering, promotie uitleendienst</t>
  </si>
  <si>
    <t>tussenkomst groepsaankoop</t>
  </si>
  <si>
    <t>OD 5: ICE</t>
  </si>
  <si>
    <t>ondersteuning borging feestcultuur, sensibilisering, algemene werking</t>
  </si>
  <si>
    <t>OD 6: digitalisering</t>
  </si>
  <si>
    <t>hosting erfgoedbank, algemene werkingskosten en expertise</t>
  </si>
  <si>
    <t>SD 2: zichtbaarheid en participatie</t>
  </si>
  <si>
    <t>OD 2.1:presentatie en zichtbaarheid</t>
  </si>
  <si>
    <t>erfgoeddag</t>
  </si>
  <si>
    <t>alternatieve toonplekken</t>
  </si>
  <si>
    <t>externe expertise</t>
  </si>
  <si>
    <t>SD 2.2: communicatie</t>
  </si>
  <si>
    <t>hosting en onderhoud website</t>
  </si>
  <si>
    <t>OD 2.3: brede betrokkenheid</t>
  </si>
  <si>
    <t>gemeentelijke middelen voor ondersteuning lokale erfgoedprojecten</t>
  </si>
  <si>
    <t>OD 2.4: inclusie</t>
  </si>
  <si>
    <t>actie voor gezinnen met kinderen</t>
  </si>
  <si>
    <t>OD 2.5: GGZ</t>
  </si>
  <si>
    <t>sensibilisering, omkadering, publieksmoment</t>
  </si>
  <si>
    <t>O.D 2.6: toerisme</t>
  </si>
  <si>
    <t>algemene kosten</t>
  </si>
  <si>
    <t>SD 3: innovatieve trajecten</t>
  </si>
  <si>
    <t>OD 3.1 wijkwerking</t>
  </si>
  <si>
    <t>communicatie en sensibilisering</t>
  </si>
  <si>
    <t>SD 4 samenwerking en expertisedeling</t>
  </si>
  <si>
    <t>OD 4.1 expertisedeling IOED</t>
  </si>
  <si>
    <t>OD 4.2 ondersteuning erfgoedveld</t>
  </si>
  <si>
    <t>organisatie netwerkmoment, aanvullen uitleendienst</t>
  </si>
  <si>
    <t>OD 4.3 expertise andere beleidsdomeinen</t>
  </si>
  <si>
    <t>betaling externe expertise digitalisering (ism Oost-Vlaamse erfgoedcellen) nav vernieuwing erfgoedbanken</t>
  </si>
  <si>
    <t>netwerkversterking</t>
  </si>
  <si>
    <t>OD 4.4 netwerk lokale politici</t>
  </si>
  <si>
    <t>OD 4.5 Oost-Vlaamse expertisedeling</t>
  </si>
  <si>
    <t xml:space="preserve">organisatie gezamenlijke  trefdag </t>
  </si>
  <si>
    <t>O.D 4.6 landelijke expertisedeling</t>
  </si>
  <si>
    <t>SD 5</t>
  </si>
  <si>
    <t>OD 5.1 interne kennisborging</t>
  </si>
  <si>
    <t xml:space="preserve">vormingen </t>
  </si>
  <si>
    <t>OD 5.2 afstemming IOED</t>
  </si>
  <si>
    <t>kennismakingsbrochure samen met IOED</t>
  </si>
  <si>
    <t>OD 5.3 interne evaluaties en controle</t>
  </si>
  <si>
    <t>OD 5.4 digitale duurzaamheid</t>
  </si>
  <si>
    <t>OD 5,5: duurzaam personeelsbeleid</t>
  </si>
  <si>
    <t>jaarlijkse teambuilding</t>
  </si>
  <si>
    <t>OD 5.6 vrijwilligersbeleid</t>
  </si>
  <si>
    <t>vergoeding, verzekering, ondersteuning</t>
  </si>
  <si>
    <t>ontmoetingsdag vrijwilligers</t>
  </si>
  <si>
    <t>Totaal gemeentelijke middelen</t>
  </si>
  <si>
    <t>Totaal Vlaamse middelen</t>
  </si>
  <si>
    <t>afschrijvingen vaste activa</t>
  </si>
  <si>
    <t>Algemeen totaal</t>
  </si>
  <si>
    <t>controle totaal</t>
  </si>
  <si>
    <t>traject agentschap integratie + andere expertise</t>
  </si>
  <si>
    <t>partnershipprojecten</t>
  </si>
  <si>
    <t>vorming en expertise</t>
  </si>
  <si>
    <t>10 jaar Erfgoed Viersprong</t>
  </si>
  <si>
    <t>Kosten van ondersteunende aard</t>
  </si>
  <si>
    <t xml:space="preserve">bedrag </t>
  </si>
  <si>
    <t>dienstreizen</t>
  </si>
  <si>
    <t>openbaar vervoer (voor dienstreizen)</t>
  </si>
  <si>
    <t>Huur gebouwen</t>
  </si>
  <si>
    <t>verbruikskosten (elektriciteit, gas, telefonie)</t>
  </si>
  <si>
    <t>huur zalen voor activiteiten/vormingen</t>
  </si>
  <si>
    <t>wettelijke publicaties</t>
  </si>
  <si>
    <t>sociaal secretariaat</t>
  </si>
  <si>
    <t>Medische dienst (securex)</t>
  </si>
  <si>
    <t>abonnement mobiele telefonie</t>
  </si>
  <si>
    <t>abonnement google drive, paswoordenkluis etc</t>
  </si>
  <si>
    <t>kantoormateriaal</t>
  </si>
  <si>
    <t>verzekering elektronica</t>
  </si>
  <si>
    <t>briefport</t>
  </si>
  <si>
    <t>bankkosten</t>
  </si>
  <si>
    <t>beperkte onthaalkosten</t>
  </si>
  <si>
    <t>restaurantkosten</t>
  </si>
  <si>
    <t>cadeaus en bloemen</t>
  </si>
  <si>
    <t>audit (revisor)</t>
  </si>
  <si>
    <t>ereloon boekhouder</t>
  </si>
  <si>
    <t>afschrijvingen hardware, software en machines</t>
  </si>
  <si>
    <t>onvoorziene kosten</t>
  </si>
  <si>
    <t>lopende afschrijvingen</t>
  </si>
  <si>
    <t>afschrijvingen</t>
  </si>
  <si>
    <t>Algemeen totaal controle</t>
  </si>
  <si>
    <t>Totaal volgens code</t>
  </si>
  <si>
    <t>totaal codes</t>
  </si>
  <si>
    <t>jaartotaal inkomsten-uitgaven: over te dragen winst naar 2022</t>
  </si>
  <si>
    <t xml:space="preserve">totale inkomsten </t>
  </si>
  <si>
    <t>Personeelskosten</t>
  </si>
  <si>
    <t>verzekering dienstverplaatsing</t>
  </si>
  <si>
    <t>verzekering AO</t>
  </si>
  <si>
    <t>verzekering gezondheidszorg</t>
  </si>
  <si>
    <t>verzekering BA</t>
  </si>
  <si>
    <t>Fietsvergoeding</t>
  </si>
  <si>
    <t>beheerskosten maaltijdcheques</t>
  </si>
  <si>
    <t>maaltijdcheques 0,9 VTE A</t>
  </si>
  <si>
    <t>1 VTE projectmedewerker, niveau B (incl. rsz, bv, eindejaarspremie, vakantiegeld): 11 jaar anciënniteit</t>
  </si>
  <si>
    <t>maaltijdcheques 0,7 VTE A</t>
  </si>
  <si>
    <t>maaltijdcheques 1 VTE B</t>
  </si>
  <si>
    <t>0,8 VTE coördinator erfgoedcel Viersprong (niveau A (incl. rsz, bv, eindejaarspremie, vakantiegeld</t>
  </si>
  <si>
    <t>0,7 VTE coördinator Erfgoed Viersprong ( (niveau A (incl. rsz, bv, eindejaarspremie, vakantiegeld)</t>
  </si>
  <si>
    <t>totaal 2,5 VTE</t>
  </si>
  <si>
    <t>thuiswerkvergoeding corona</t>
  </si>
  <si>
    <t>uitwerken communicatiestrategie</t>
  </si>
  <si>
    <t>algemene communicatie en drukwerk</t>
  </si>
  <si>
    <t>communicatiebrochure Erfgoed Viersprong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</si>
</sst>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0" fontId="2" fillId="0" borderId="0" xfId="0" applyFont="1"/>
    <xf numFmtId="44" fontId="0" fillId="0" borderId="0" xfId="0" applyNumberFormat="1"/>
    <xf numFmtId="0" fontId="0" fillId="0" borderId="1" xfId="0" applyBorder="1"/>
    <xf numFmtId="44" fontId="0" fillId="2" borderId="0" xfId="0" applyNumberFormat="1" applyFill="1"/>
    <xf numFmtId="0" fontId="2" fillId="0" borderId="1" xfId="0" applyFont="1" applyBorder="1"/>
    <xf numFmtId="44" fontId="2" fillId="0" borderId="1" xfId="0" applyNumberFormat="1" applyFont="1" applyBorder="1"/>
    <xf numFmtId="0" fontId="2" fillId="2" borderId="0" xfId="0" applyFont="1" applyFill="1"/>
    <xf numFmtId="2" fontId="0" fillId="2" borderId="0" xfId="0" applyNumberFormat="1" applyFill="1"/>
    <xf numFmtId="0" fontId="0" fillId="3" borderId="0" xfId="0" applyFill="1"/>
    <xf numFmtId="164" fontId="0" fillId="0" borderId="0" xfId="0" applyNumberFormat="1"/>
    <xf numFmtId="0" fontId="0" fillId="0" borderId="0" xfId="0" applyAlignment="1">
      <alignment vertical="center"/>
    </xf>
    <xf numFmtId="164" fontId="1" fillId="0" borderId="0" xfId="0" applyNumberFormat="1" applyFont="1"/>
    <xf numFmtId="0" fontId="3" fillId="0" borderId="0" xfId="0" applyFont="1"/>
    <xf numFmtId="164" fontId="0" fillId="2" borderId="0" xfId="0" applyNumberFormat="1" applyFill="1"/>
    <xf numFmtId="0" fontId="2" fillId="0" borderId="2" xfId="0" applyFont="1" applyBorder="1"/>
    <xf numFmtId="164" fontId="2" fillId="0" borderId="2" xfId="0" applyNumberFormat="1" applyFont="1" applyBorder="1"/>
    <xf numFmtId="0" fontId="1" fillId="0" borderId="0" xfId="0" applyFont="1"/>
    <xf numFmtId="164" fontId="2" fillId="0" borderId="0" xfId="0" applyNumberFormat="1" applyFont="1"/>
    <xf numFmtId="0" fontId="0" fillId="0" borderId="2" xfId="0" applyBorder="1"/>
    <xf numFmtId="164" fontId="0" fillId="0" borderId="2" xfId="0" applyNumberFormat="1" applyBorder="1"/>
    <xf numFmtId="164" fontId="2" fillId="0" borderId="1" xfId="0" applyNumberFormat="1" applyFont="1" applyBorder="1"/>
    <xf numFmtId="164" fontId="3" fillId="0" borderId="0" xfId="0" applyNumberFormat="1" applyFont="1"/>
    <xf numFmtId="44" fontId="1" fillId="0" borderId="0" xfId="0" applyNumberFormat="1" applyFont="1"/>
    <xf numFmtId="0" fontId="2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64" fontId="1" fillId="0" borderId="2" xfId="0" applyNumberFormat="1" applyFont="1" applyBorder="1"/>
    <xf numFmtId="0" fontId="2" fillId="0" borderId="6" xfId="0" applyFont="1" applyBorder="1"/>
    <xf numFmtId="0" fontId="0" fillId="4" borderId="7" xfId="0" applyFill="1" applyBorder="1"/>
    <xf numFmtId="164" fontId="0" fillId="4" borderId="1" xfId="0" applyNumberFormat="1" applyFill="1" applyBorder="1"/>
    <xf numFmtId="0" fontId="2" fillId="3" borderId="4" xfId="0" applyFont="1" applyFill="1" applyBorder="1"/>
    <xf numFmtId="0" fontId="2" fillId="0" borderId="4" xfId="0" applyFont="1" applyBorder="1"/>
    <xf numFmtId="0" fontId="0" fillId="4" borderId="5" xfId="0" applyFill="1" applyBorder="1"/>
    <xf numFmtId="164" fontId="0" fillId="4" borderId="0" xfId="0" applyNumberFormat="1" applyFill="1"/>
    <xf numFmtId="164" fontId="0" fillId="3" borderId="0" xfId="0" applyNumberFormat="1" applyFill="1"/>
    <xf numFmtId="0" fontId="0" fillId="4" borderId="6" xfId="0" applyFill="1" applyBorder="1"/>
    <xf numFmtId="164" fontId="0" fillId="3" borderId="2" xfId="0" applyNumberFormat="1" applyFill="1" applyBorder="1"/>
    <xf numFmtId="44" fontId="2" fillId="3" borderId="4" xfId="0" applyNumberFormat="1" applyFont="1" applyFill="1" applyBorder="1"/>
    <xf numFmtId="44" fontId="0" fillId="3" borderId="0" xfId="0" applyNumberFormat="1" applyFill="1"/>
    <xf numFmtId="0" fontId="0" fillId="0" borderId="5" xfId="0" applyFill="1" applyBorder="1"/>
    <xf numFmtId="0" fontId="2" fillId="0" borderId="5" xfId="0" applyFont="1" applyBorder="1"/>
    <xf numFmtId="0" fontId="0" fillId="0" borderId="0" xfId="0" applyFont="1"/>
    <xf numFmtId="44" fontId="3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1211C-280C-413D-9933-B33706A21F17}">
  <dimension ref="A1:C29"/>
  <sheetViews>
    <sheetView workbookViewId="0">
      <selection activeCell="D25" sqref="D25"/>
    </sheetView>
  </sheetViews>
  <sheetFormatPr defaultRowHeight="15" x14ac:dyDescent="0.25"/>
  <cols>
    <col min="1" max="1" width="49.5703125" customWidth="1"/>
    <col min="3" max="3" width="22.85546875" customWidth="1"/>
  </cols>
  <sheetData>
    <row r="1" spans="1:3" x14ac:dyDescent="0.25">
      <c r="A1" s="1" t="s">
        <v>0</v>
      </c>
      <c r="B1" s="1"/>
      <c r="C1" s="1"/>
    </row>
    <row r="2" spans="1:3" x14ac:dyDescent="0.25">
      <c r="A2" s="44" t="s">
        <v>1</v>
      </c>
      <c r="C2" s="3">
        <f>personeelskosten!B25</f>
        <v>169808.95499999999</v>
      </c>
    </row>
    <row r="3" spans="1:3" x14ac:dyDescent="0.25">
      <c r="C3" s="3"/>
    </row>
    <row r="4" spans="1:3" x14ac:dyDescent="0.25">
      <c r="A4" t="s">
        <v>2</v>
      </c>
      <c r="C4" s="3">
        <f>'kosten van ondersteunende aard'!B40</f>
        <v>11550</v>
      </c>
    </row>
    <row r="5" spans="1:3" x14ac:dyDescent="0.25">
      <c r="A5" t="s">
        <v>3</v>
      </c>
      <c r="C5" s="24">
        <f>'kosten van ondersteunende aard'!B39</f>
        <v>15640</v>
      </c>
    </row>
    <row r="6" spans="1:3" x14ac:dyDescent="0.25">
      <c r="A6" t="s">
        <v>4</v>
      </c>
      <c r="C6" s="3">
        <v>4860</v>
      </c>
    </row>
    <row r="7" spans="1:3" x14ac:dyDescent="0.25">
      <c r="A7" s="2"/>
      <c r="C7" s="3"/>
    </row>
    <row r="8" spans="1:3" x14ac:dyDescent="0.25">
      <c r="A8" t="s">
        <v>5</v>
      </c>
      <c r="C8" s="45">
        <f>werkingsmiddelen!B53</f>
        <v>47400</v>
      </c>
    </row>
    <row r="9" spans="1:3" x14ac:dyDescent="0.25">
      <c r="A9" t="s">
        <v>6</v>
      </c>
      <c r="C9" s="24">
        <f>werkingsmiddelen!B52</f>
        <v>13150</v>
      </c>
    </row>
    <row r="10" spans="1:3" x14ac:dyDescent="0.25">
      <c r="A10" t="s">
        <v>7</v>
      </c>
      <c r="C10" s="3">
        <v>0</v>
      </c>
    </row>
    <row r="11" spans="1:3" x14ac:dyDescent="0.25">
      <c r="C11" s="3"/>
    </row>
    <row r="12" spans="1:3" x14ac:dyDescent="0.25">
      <c r="C12" s="3"/>
    </row>
    <row r="13" spans="1:3" s="2" customFormat="1" x14ac:dyDescent="0.25">
      <c r="A13" s="6" t="s">
        <v>8</v>
      </c>
      <c r="B13" s="6"/>
      <c r="C13" s="7">
        <f>SUM(C2:C11)</f>
        <v>262408.95499999996</v>
      </c>
    </row>
    <row r="14" spans="1:3" x14ac:dyDescent="0.25">
      <c r="A14" s="4"/>
      <c r="C14" s="3"/>
    </row>
    <row r="15" spans="1:3" x14ac:dyDescent="0.25">
      <c r="C15" s="3"/>
    </row>
    <row r="16" spans="1:3" x14ac:dyDescent="0.25">
      <c r="C16" s="3"/>
    </row>
    <row r="17" spans="1:3" x14ac:dyDescent="0.25">
      <c r="A17" s="1" t="s">
        <v>9</v>
      </c>
      <c r="B17" s="1"/>
      <c r="C17" s="5"/>
    </row>
    <row r="19" spans="1:3" x14ac:dyDescent="0.25">
      <c r="A19" t="s">
        <v>10</v>
      </c>
      <c r="C19" s="3">
        <v>35973.22</v>
      </c>
    </row>
    <row r="20" spans="1:3" x14ac:dyDescent="0.25">
      <c r="A20" t="s">
        <v>13</v>
      </c>
      <c r="C20" s="3">
        <v>230000</v>
      </c>
    </row>
    <row r="21" spans="1:3" x14ac:dyDescent="0.25">
      <c r="A21" t="s">
        <v>11</v>
      </c>
      <c r="C21" s="3">
        <v>40000</v>
      </c>
    </row>
    <row r="22" spans="1:3" x14ac:dyDescent="0.25">
      <c r="A22" t="s">
        <v>12</v>
      </c>
      <c r="C22" s="3">
        <v>30000</v>
      </c>
    </row>
    <row r="23" spans="1:3" x14ac:dyDescent="0.25">
      <c r="C23" s="3"/>
    </row>
    <row r="24" spans="1:3" x14ac:dyDescent="0.25">
      <c r="C24" s="3"/>
    </row>
    <row r="25" spans="1:3" x14ac:dyDescent="0.25">
      <c r="A25" s="6" t="s">
        <v>107</v>
      </c>
      <c r="B25" s="6"/>
      <c r="C25" s="7">
        <f>SUM(C19:C22)</f>
        <v>335973.22</v>
      </c>
    </row>
    <row r="26" spans="1:3" x14ac:dyDescent="0.25">
      <c r="C26" s="3"/>
    </row>
    <row r="27" spans="1:3" x14ac:dyDescent="0.25">
      <c r="C27" s="3"/>
    </row>
    <row r="28" spans="1:3" x14ac:dyDescent="0.25">
      <c r="A28" t="s">
        <v>106</v>
      </c>
      <c r="C28" s="3">
        <f>C25-C13</f>
        <v>73564.265000000014</v>
      </c>
    </row>
    <row r="29" spans="1:3" x14ac:dyDescent="0.25">
      <c r="C29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55838-FAF3-46FF-932B-7B37D1FE8BBF}">
  <dimension ref="A1:N29"/>
  <sheetViews>
    <sheetView workbookViewId="0">
      <selection activeCell="B22" sqref="B22"/>
    </sheetView>
  </sheetViews>
  <sheetFormatPr defaultRowHeight="15" x14ac:dyDescent="0.25"/>
  <cols>
    <col min="1" max="1" width="45.85546875" customWidth="1"/>
    <col min="2" max="2" width="36.85546875" customWidth="1"/>
  </cols>
  <sheetData>
    <row r="1" spans="1:14" s="34" customFormat="1" x14ac:dyDescent="0.25">
      <c r="A1" s="25"/>
      <c r="B1" s="33">
        <v>2021</v>
      </c>
      <c r="E1" s="33"/>
      <c r="F1" s="33"/>
      <c r="I1" s="33"/>
      <c r="J1" s="33"/>
      <c r="M1" s="40"/>
      <c r="N1" s="33"/>
    </row>
    <row r="2" spans="1:14" x14ac:dyDescent="0.25">
      <c r="A2" s="43" t="s">
        <v>108</v>
      </c>
      <c r="B2" s="10"/>
      <c r="E2" s="10"/>
      <c r="F2" s="10"/>
      <c r="I2" s="10"/>
      <c r="J2" s="10"/>
      <c r="M2" s="41"/>
      <c r="N2" s="10"/>
    </row>
    <row r="3" spans="1:14" x14ac:dyDescent="0.25">
      <c r="A3" s="27"/>
      <c r="B3" s="10"/>
      <c r="E3" s="10"/>
      <c r="F3" s="10"/>
      <c r="I3" s="10"/>
      <c r="J3" s="10"/>
      <c r="M3" s="41"/>
      <c r="N3" s="10"/>
    </row>
    <row r="4" spans="1:14" x14ac:dyDescent="0.25">
      <c r="A4" s="42" t="s">
        <v>120</v>
      </c>
      <c r="B4" s="11">
        <f>(30163+2312+1774+14131)/8*7</f>
        <v>42332.5</v>
      </c>
    </row>
    <row r="5" spans="1:14" x14ac:dyDescent="0.25">
      <c r="A5" s="27" t="s">
        <v>119</v>
      </c>
      <c r="B5" s="37">
        <v>66599.759999999995</v>
      </c>
    </row>
    <row r="6" spans="1:14" x14ac:dyDescent="0.25">
      <c r="A6" s="42" t="s">
        <v>116</v>
      </c>
      <c r="B6" s="11">
        <v>52404.32</v>
      </c>
    </row>
    <row r="7" spans="1:14" x14ac:dyDescent="0.25">
      <c r="A7" s="27"/>
      <c r="B7" s="11"/>
    </row>
    <row r="8" spans="1:14" x14ac:dyDescent="0.25">
      <c r="A8" s="27" t="s">
        <v>122</v>
      </c>
      <c r="B8" s="11">
        <v>1500</v>
      </c>
    </row>
    <row r="9" spans="1:14" x14ac:dyDescent="0.25">
      <c r="A9" s="27"/>
      <c r="B9" s="11"/>
    </row>
    <row r="10" spans="1:14" x14ac:dyDescent="0.25">
      <c r="A10" s="27" t="s">
        <v>109</v>
      </c>
      <c r="B10" s="11">
        <v>750</v>
      </c>
    </row>
    <row r="11" spans="1:14" x14ac:dyDescent="0.25">
      <c r="A11" s="27" t="s">
        <v>110</v>
      </c>
      <c r="B11" s="11">
        <v>1000</v>
      </c>
    </row>
    <row r="12" spans="1:14" x14ac:dyDescent="0.25">
      <c r="A12" s="27" t="s">
        <v>111</v>
      </c>
      <c r="B12" s="11">
        <v>500</v>
      </c>
    </row>
    <row r="13" spans="1:14" x14ac:dyDescent="0.25">
      <c r="A13" s="27" t="s">
        <v>112</v>
      </c>
      <c r="B13" s="11">
        <v>500</v>
      </c>
    </row>
    <row r="14" spans="1:14" x14ac:dyDescent="0.25">
      <c r="A14" s="27" t="s">
        <v>113</v>
      </c>
      <c r="B14" s="11">
        <v>750</v>
      </c>
    </row>
    <row r="15" spans="1:14" x14ac:dyDescent="0.25">
      <c r="A15" s="27"/>
      <c r="B15" s="11"/>
    </row>
    <row r="16" spans="1:14" x14ac:dyDescent="0.25">
      <c r="A16" s="27" t="s">
        <v>114</v>
      </c>
      <c r="B16" s="11">
        <v>90</v>
      </c>
    </row>
    <row r="17" spans="1:2" x14ac:dyDescent="0.25">
      <c r="A17" s="27" t="s">
        <v>117</v>
      </c>
      <c r="B17" s="11">
        <f>869/8*7</f>
        <v>760.375</v>
      </c>
    </row>
    <row r="18" spans="1:2" x14ac:dyDescent="0.25">
      <c r="A18" s="27" t="s">
        <v>115</v>
      </c>
      <c r="B18" s="11">
        <v>1242</v>
      </c>
    </row>
    <row r="19" spans="1:2" x14ac:dyDescent="0.25">
      <c r="A19" s="27" t="s">
        <v>118</v>
      </c>
      <c r="B19" s="11">
        <v>1380</v>
      </c>
    </row>
    <row r="21" spans="1:2" x14ac:dyDescent="0.25">
      <c r="A21" s="27"/>
      <c r="B21" s="11"/>
    </row>
    <row r="22" spans="1:2" x14ac:dyDescent="0.25">
      <c r="A22" s="27"/>
      <c r="B22" s="11"/>
    </row>
    <row r="23" spans="1:2" x14ac:dyDescent="0.25">
      <c r="A23" s="38"/>
      <c r="B23" s="39"/>
    </row>
    <row r="24" spans="1:2" x14ac:dyDescent="0.25">
      <c r="A24" s="35"/>
      <c r="B24" s="36"/>
    </row>
    <row r="25" spans="1:2" x14ac:dyDescent="0.25">
      <c r="A25" s="27" t="s">
        <v>121</v>
      </c>
      <c r="B25" s="11">
        <f>SUM(B4:B19)</f>
        <v>169808.95499999999</v>
      </c>
    </row>
    <row r="26" spans="1:2" x14ac:dyDescent="0.25">
      <c r="A26" s="27"/>
      <c r="B26" s="11"/>
    </row>
    <row r="27" spans="1:2" x14ac:dyDescent="0.25">
      <c r="A27" s="27"/>
      <c r="B27" s="11"/>
    </row>
    <row r="28" spans="1:2" x14ac:dyDescent="0.25">
      <c r="A28" s="27"/>
      <c r="B28" s="11"/>
    </row>
    <row r="29" spans="1:2" x14ac:dyDescent="0.25">
      <c r="A29" s="27"/>
      <c r="B29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365A7-A877-4403-865B-A11B994DADF9}">
  <dimension ref="A1:C61"/>
  <sheetViews>
    <sheetView workbookViewId="0">
      <selection activeCell="A42" sqref="A42"/>
    </sheetView>
  </sheetViews>
  <sheetFormatPr defaultRowHeight="15" x14ac:dyDescent="0.25"/>
  <cols>
    <col min="1" max="1" width="30.5703125" customWidth="1"/>
    <col min="2" max="2" width="18.7109375" customWidth="1"/>
  </cols>
  <sheetData>
    <row r="1" spans="1:3" x14ac:dyDescent="0.25">
      <c r="A1" s="8" t="s">
        <v>14</v>
      </c>
      <c r="B1" s="9"/>
      <c r="C1" s="1"/>
    </row>
    <row r="2" spans="1:3" x14ac:dyDescent="0.25">
      <c r="A2" t="s">
        <v>15</v>
      </c>
      <c r="B2" s="11">
        <v>250</v>
      </c>
      <c r="C2" t="s">
        <v>16</v>
      </c>
    </row>
    <row r="3" spans="1:3" x14ac:dyDescent="0.25">
      <c r="A3" t="s">
        <v>17</v>
      </c>
      <c r="B3" s="11">
        <v>250</v>
      </c>
      <c r="C3" t="s">
        <v>18</v>
      </c>
    </row>
    <row r="4" spans="1:3" x14ac:dyDescent="0.25">
      <c r="A4" t="s">
        <v>19</v>
      </c>
      <c r="B4" s="11">
        <v>500</v>
      </c>
      <c r="C4" s="12" t="s">
        <v>20</v>
      </c>
    </row>
    <row r="5" spans="1:3" x14ac:dyDescent="0.25">
      <c r="A5" t="s">
        <v>21</v>
      </c>
      <c r="B5" s="11">
        <v>250</v>
      </c>
      <c r="C5" t="s">
        <v>22</v>
      </c>
    </row>
    <row r="6" spans="1:3" x14ac:dyDescent="0.25">
      <c r="B6" s="13">
        <v>1000</v>
      </c>
      <c r="C6" s="14" t="s">
        <v>23</v>
      </c>
    </row>
    <row r="7" spans="1:3" x14ac:dyDescent="0.25">
      <c r="A7" t="s">
        <v>24</v>
      </c>
      <c r="B7" s="11">
        <v>3000</v>
      </c>
      <c r="C7" t="s">
        <v>25</v>
      </c>
    </row>
    <row r="8" spans="1:3" x14ac:dyDescent="0.25">
      <c r="A8" t="s">
        <v>26</v>
      </c>
      <c r="B8" s="11">
        <v>8500</v>
      </c>
      <c r="C8" t="s">
        <v>27</v>
      </c>
    </row>
    <row r="9" spans="1:3" x14ac:dyDescent="0.25">
      <c r="B9" s="11"/>
    </row>
    <row r="10" spans="1:3" x14ac:dyDescent="0.25">
      <c r="B10" s="11"/>
    </row>
    <row r="11" spans="1:3" x14ac:dyDescent="0.25">
      <c r="A11" s="8" t="s">
        <v>28</v>
      </c>
      <c r="B11" s="15"/>
      <c r="C11" s="1"/>
    </row>
    <row r="12" spans="1:3" x14ac:dyDescent="0.25">
      <c r="A12" t="s">
        <v>29</v>
      </c>
      <c r="B12" s="11">
        <v>4000</v>
      </c>
      <c r="C12" t="s">
        <v>30</v>
      </c>
    </row>
    <row r="13" spans="1:3" x14ac:dyDescent="0.25">
      <c r="B13" s="11">
        <v>1000</v>
      </c>
      <c r="C13" t="s">
        <v>31</v>
      </c>
    </row>
    <row r="14" spans="1:3" x14ac:dyDescent="0.25">
      <c r="B14" s="11">
        <v>3000</v>
      </c>
      <c r="C14" t="s">
        <v>77</v>
      </c>
    </row>
    <row r="15" spans="1:3" x14ac:dyDescent="0.25">
      <c r="B15" s="11">
        <v>500</v>
      </c>
      <c r="C15" t="s">
        <v>32</v>
      </c>
    </row>
    <row r="16" spans="1:3" x14ac:dyDescent="0.25">
      <c r="A16" t="s">
        <v>33</v>
      </c>
      <c r="B16" s="11">
        <v>500</v>
      </c>
      <c r="C16" t="s">
        <v>34</v>
      </c>
    </row>
    <row r="17" spans="1:3" x14ac:dyDescent="0.25">
      <c r="B17" s="11">
        <v>2000</v>
      </c>
      <c r="C17" t="s">
        <v>124</v>
      </c>
    </row>
    <row r="18" spans="1:3" x14ac:dyDescent="0.25">
      <c r="B18" s="11">
        <v>1000</v>
      </c>
      <c r="C18" t="s">
        <v>123</v>
      </c>
    </row>
    <row r="19" spans="1:3" x14ac:dyDescent="0.25">
      <c r="B19" s="11">
        <v>3000</v>
      </c>
      <c r="C19" t="s">
        <v>125</v>
      </c>
    </row>
    <row r="20" spans="1:3" x14ac:dyDescent="0.25">
      <c r="A20" t="s">
        <v>35</v>
      </c>
      <c r="B20" s="23">
        <v>500</v>
      </c>
      <c r="C20" t="s">
        <v>76</v>
      </c>
    </row>
    <row r="21" spans="1:3" x14ac:dyDescent="0.25">
      <c r="B21" s="13">
        <v>2000</v>
      </c>
      <c r="C21" t="s">
        <v>75</v>
      </c>
    </row>
    <row r="22" spans="1:3" x14ac:dyDescent="0.25">
      <c r="B22" s="13">
        <v>10000</v>
      </c>
      <c r="C22" t="s">
        <v>36</v>
      </c>
    </row>
    <row r="23" spans="1:3" x14ac:dyDescent="0.25">
      <c r="A23" t="s">
        <v>37</v>
      </c>
      <c r="B23" s="11">
        <v>1000</v>
      </c>
      <c r="C23" t="s">
        <v>74</v>
      </c>
    </row>
    <row r="24" spans="1:3" x14ac:dyDescent="0.25">
      <c r="B24" s="11">
        <v>1000</v>
      </c>
      <c r="C24" t="s">
        <v>38</v>
      </c>
    </row>
    <row r="25" spans="1:3" x14ac:dyDescent="0.25">
      <c r="A25" t="s">
        <v>39</v>
      </c>
      <c r="B25" s="11">
        <v>1500</v>
      </c>
      <c r="C25" t="s">
        <v>40</v>
      </c>
    </row>
    <row r="26" spans="1:3" x14ac:dyDescent="0.25">
      <c r="A26" t="s">
        <v>41</v>
      </c>
      <c r="B26" s="11">
        <v>200</v>
      </c>
      <c r="C26" t="s">
        <v>42</v>
      </c>
    </row>
    <row r="27" spans="1:3" x14ac:dyDescent="0.25">
      <c r="B27" s="11"/>
    </row>
    <row r="28" spans="1:3" x14ac:dyDescent="0.25">
      <c r="B28" s="11"/>
    </row>
    <row r="29" spans="1:3" x14ac:dyDescent="0.25">
      <c r="A29" s="8" t="s">
        <v>43</v>
      </c>
      <c r="B29" s="15"/>
      <c r="C29" s="1"/>
    </row>
    <row r="30" spans="1:3" x14ac:dyDescent="0.25">
      <c r="A30" t="s">
        <v>44</v>
      </c>
      <c r="B30" s="11">
        <v>500</v>
      </c>
      <c r="C30" t="s">
        <v>45</v>
      </c>
    </row>
    <row r="31" spans="1:3" x14ac:dyDescent="0.25">
      <c r="B31" s="11"/>
    </row>
    <row r="32" spans="1:3" x14ac:dyDescent="0.25">
      <c r="A32" s="8" t="s">
        <v>46</v>
      </c>
      <c r="B32" s="1"/>
      <c r="C32" s="1"/>
    </row>
    <row r="33" spans="1:3" x14ac:dyDescent="0.25">
      <c r="A33" t="s">
        <v>47</v>
      </c>
      <c r="B33" s="11">
        <v>0</v>
      </c>
    </row>
    <row r="34" spans="1:3" x14ac:dyDescent="0.25">
      <c r="A34" t="s">
        <v>48</v>
      </c>
      <c r="B34" s="11">
        <v>750</v>
      </c>
      <c r="C34" t="s">
        <v>49</v>
      </c>
    </row>
    <row r="35" spans="1:3" x14ac:dyDescent="0.25">
      <c r="A35" t="s">
        <v>50</v>
      </c>
      <c r="B35" s="11">
        <v>2500</v>
      </c>
      <c r="C35" t="s">
        <v>51</v>
      </c>
    </row>
    <row r="36" spans="1:3" x14ac:dyDescent="0.25">
      <c r="B36" s="11">
        <v>250</v>
      </c>
      <c r="C36" t="s">
        <v>52</v>
      </c>
    </row>
    <row r="37" spans="1:3" x14ac:dyDescent="0.25">
      <c r="A37" t="s">
        <v>53</v>
      </c>
      <c r="B37" s="11">
        <v>0</v>
      </c>
    </row>
    <row r="38" spans="1:3" x14ac:dyDescent="0.25">
      <c r="A38" t="s">
        <v>54</v>
      </c>
      <c r="B38" s="11">
        <v>500</v>
      </c>
      <c r="C38" t="s">
        <v>55</v>
      </c>
    </row>
    <row r="39" spans="1:3" x14ac:dyDescent="0.25">
      <c r="A39" t="s">
        <v>56</v>
      </c>
      <c r="B39" s="11">
        <v>0</v>
      </c>
    </row>
    <row r="40" spans="1:3" x14ac:dyDescent="0.25">
      <c r="B40" s="11"/>
    </row>
    <row r="41" spans="1:3" x14ac:dyDescent="0.25">
      <c r="B41" s="11"/>
    </row>
    <row r="42" spans="1:3" x14ac:dyDescent="0.25">
      <c r="A42" s="8" t="s">
        <v>57</v>
      </c>
      <c r="B42" s="1"/>
      <c r="C42" s="1"/>
    </row>
    <row r="43" spans="1:3" x14ac:dyDescent="0.25">
      <c r="A43" t="s">
        <v>58</v>
      </c>
      <c r="B43" s="11">
        <v>300</v>
      </c>
      <c r="C43" t="s">
        <v>59</v>
      </c>
    </row>
    <row r="44" spans="1:3" x14ac:dyDescent="0.25">
      <c r="A44" t="s">
        <v>60</v>
      </c>
      <c r="B44" s="11">
        <v>3000</v>
      </c>
      <c r="C44" t="s">
        <v>61</v>
      </c>
    </row>
    <row r="45" spans="1:3" x14ac:dyDescent="0.25">
      <c r="A45" t="s">
        <v>62</v>
      </c>
      <c r="B45" s="11">
        <v>0</v>
      </c>
    </row>
    <row r="46" spans="1:3" x14ac:dyDescent="0.25">
      <c r="A46" t="s">
        <v>63</v>
      </c>
      <c r="B46" s="11">
        <v>150</v>
      </c>
    </row>
    <row r="47" spans="1:3" x14ac:dyDescent="0.25">
      <c r="A47" t="s">
        <v>64</v>
      </c>
      <c r="B47" s="13">
        <v>150</v>
      </c>
      <c r="C47" t="s">
        <v>65</v>
      </c>
    </row>
    <row r="48" spans="1:3" x14ac:dyDescent="0.25">
      <c r="A48" t="s">
        <v>66</v>
      </c>
      <c r="B48" s="11">
        <v>7000</v>
      </c>
      <c r="C48" t="s">
        <v>67</v>
      </c>
    </row>
    <row r="49" spans="1:3" x14ac:dyDescent="0.25">
      <c r="B49" s="11">
        <v>500</v>
      </c>
      <c r="C49" t="s">
        <v>68</v>
      </c>
    </row>
    <row r="50" spans="1:3" x14ac:dyDescent="0.25">
      <c r="B50" s="11"/>
    </row>
    <row r="51" spans="1:3" x14ac:dyDescent="0.25">
      <c r="A51" s="16"/>
      <c r="B51" s="17"/>
      <c r="C51" s="16"/>
    </row>
    <row r="52" spans="1:3" x14ac:dyDescent="0.25">
      <c r="A52" s="18" t="s">
        <v>69</v>
      </c>
      <c r="B52" s="13">
        <f>B22+B6+B47+B21</f>
        <v>13150</v>
      </c>
      <c r="C52" s="18"/>
    </row>
    <row r="53" spans="1:3" x14ac:dyDescent="0.25">
      <c r="A53" t="s">
        <v>70</v>
      </c>
      <c r="B53" s="11">
        <f>B55-B52-B54</f>
        <v>47400</v>
      </c>
      <c r="C53" s="11"/>
    </row>
    <row r="54" spans="1:3" x14ac:dyDescent="0.25">
      <c r="A54" t="s">
        <v>71</v>
      </c>
      <c r="B54" s="11">
        <v>0</v>
      </c>
      <c r="C54" s="11"/>
    </row>
    <row r="55" spans="1:3" x14ac:dyDescent="0.25">
      <c r="A55" s="16" t="s">
        <v>72</v>
      </c>
      <c r="B55" s="17">
        <f>SUM(B1:B49)</f>
        <v>60550</v>
      </c>
      <c r="C55" s="17"/>
    </row>
    <row r="56" spans="1:3" x14ac:dyDescent="0.25">
      <c r="A56" s="2" t="s">
        <v>73</v>
      </c>
      <c r="B56" s="19">
        <f>SUM(B52:B54)</f>
        <v>60550</v>
      </c>
      <c r="C56" s="19"/>
    </row>
    <row r="57" spans="1:3" x14ac:dyDescent="0.25">
      <c r="B57" s="11"/>
    </row>
    <row r="58" spans="1:3" x14ac:dyDescent="0.25">
      <c r="A58" s="20"/>
      <c r="B58" s="21"/>
      <c r="C58" s="21"/>
    </row>
    <row r="59" spans="1:3" x14ac:dyDescent="0.25">
      <c r="B59" s="11"/>
    </row>
    <row r="60" spans="1:3" x14ac:dyDescent="0.25">
      <c r="B60" s="11"/>
      <c r="C60" s="11"/>
    </row>
    <row r="61" spans="1:3" x14ac:dyDescent="0.25">
      <c r="A61" s="6"/>
      <c r="B61" s="22"/>
      <c r="C61" s="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D4DA0-7C98-4461-8BC2-97B80607FEB1}">
  <dimension ref="A1:B49"/>
  <sheetViews>
    <sheetView tabSelected="1" workbookViewId="0">
      <selection activeCell="B40" sqref="B40"/>
    </sheetView>
  </sheetViews>
  <sheetFormatPr defaultRowHeight="15" x14ac:dyDescent="0.25"/>
  <cols>
    <col min="1" max="1" width="39.140625" customWidth="1"/>
    <col min="2" max="2" width="17.85546875" customWidth="1"/>
  </cols>
  <sheetData>
    <row r="1" spans="1:2" x14ac:dyDescent="0.25">
      <c r="A1" s="25" t="s">
        <v>78</v>
      </c>
      <c r="B1" s="26">
        <v>2021</v>
      </c>
    </row>
    <row r="2" spans="1:2" x14ac:dyDescent="0.25">
      <c r="A2" s="27"/>
      <c r="B2" t="s">
        <v>79</v>
      </c>
    </row>
    <row r="3" spans="1:2" x14ac:dyDescent="0.25">
      <c r="A3" s="27"/>
    </row>
    <row r="4" spans="1:2" x14ac:dyDescent="0.25">
      <c r="A4" s="27"/>
      <c r="B4" s="11"/>
    </row>
    <row r="5" spans="1:2" x14ac:dyDescent="0.25">
      <c r="A5" s="27" t="s">
        <v>80</v>
      </c>
      <c r="B5" s="11">
        <v>3000</v>
      </c>
    </row>
    <row r="6" spans="1:2" x14ac:dyDescent="0.25">
      <c r="A6" s="27" t="s">
        <v>81</v>
      </c>
      <c r="B6" s="11">
        <v>600</v>
      </c>
    </row>
    <row r="7" spans="1:2" x14ac:dyDescent="0.25">
      <c r="A7" s="27"/>
      <c r="B7" s="11"/>
    </row>
    <row r="8" spans="1:2" x14ac:dyDescent="0.25">
      <c r="A8" s="27" t="s">
        <v>82</v>
      </c>
      <c r="B8" s="11">
        <v>4000</v>
      </c>
    </row>
    <row r="9" spans="1:2" x14ac:dyDescent="0.25">
      <c r="A9" s="27" t="s">
        <v>83</v>
      </c>
      <c r="B9" s="11">
        <v>400</v>
      </c>
    </row>
    <row r="10" spans="1:2" x14ac:dyDescent="0.25">
      <c r="A10" s="27"/>
      <c r="B10" s="11"/>
    </row>
    <row r="11" spans="1:2" x14ac:dyDescent="0.25">
      <c r="A11" s="27" t="s">
        <v>84</v>
      </c>
      <c r="B11" s="11">
        <v>100</v>
      </c>
    </row>
    <row r="12" spans="1:2" x14ac:dyDescent="0.25">
      <c r="A12" s="27"/>
      <c r="B12" s="11"/>
    </row>
    <row r="13" spans="1:2" x14ac:dyDescent="0.25">
      <c r="A13" s="27" t="s">
        <v>85</v>
      </c>
      <c r="B13" s="11">
        <v>150</v>
      </c>
    </row>
    <row r="14" spans="1:2" x14ac:dyDescent="0.25">
      <c r="A14" s="27"/>
      <c r="B14" s="11"/>
    </row>
    <row r="15" spans="1:2" x14ac:dyDescent="0.25">
      <c r="A15" s="27" t="s">
        <v>86</v>
      </c>
      <c r="B15" s="13">
        <v>1500</v>
      </c>
    </row>
    <row r="16" spans="1:2" x14ac:dyDescent="0.25">
      <c r="A16" s="27" t="s">
        <v>87</v>
      </c>
      <c r="B16" s="13">
        <v>400</v>
      </c>
    </row>
    <row r="17" spans="1:2" x14ac:dyDescent="0.25">
      <c r="A17" s="27"/>
      <c r="B17" s="11"/>
    </row>
    <row r="18" spans="1:2" x14ac:dyDescent="0.25">
      <c r="A18" s="27" t="s">
        <v>88</v>
      </c>
      <c r="B18" s="13">
        <v>450</v>
      </c>
    </row>
    <row r="19" spans="1:2" x14ac:dyDescent="0.25">
      <c r="A19" s="27" t="s">
        <v>89</v>
      </c>
      <c r="B19" s="13">
        <v>150</v>
      </c>
    </row>
    <row r="20" spans="1:2" x14ac:dyDescent="0.25">
      <c r="A20" s="27"/>
      <c r="B20" s="11"/>
    </row>
    <row r="21" spans="1:2" x14ac:dyDescent="0.25">
      <c r="A21" s="27" t="s">
        <v>90</v>
      </c>
      <c r="B21" s="13">
        <v>4000</v>
      </c>
    </row>
    <row r="22" spans="1:2" x14ac:dyDescent="0.25">
      <c r="A22" s="27" t="s">
        <v>91</v>
      </c>
      <c r="B22" s="13">
        <v>300</v>
      </c>
    </row>
    <row r="23" spans="1:2" x14ac:dyDescent="0.25">
      <c r="A23" s="27" t="s">
        <v>92</v>
      </c>
      <c r="B23" s="13">
        <v>90</v>
      </c>
    </row>
    <row r="24" spans="1:2" x14ac:dyDescent="0.25">
      <c r="A24" s="27" t="s">
        <v>93</v>
      </c>
      <c r="B24" s="13">
        <v>50</v>
      </c>
    </row>
    <row r="25" spans="1:2" x14ac:dyDescent="0.25">
      <c r="A25" s="27"/>
      <c r="B25" s="11"/>
    </row>
    <row r="26" spans="1:2" x14ac:dyDescent="0.25">
      <c r="A26" s="27" t="s">
        <v>94</v>
      </c>
      <c r="B26" s="13">
        <v>1200</v>
      </c>
    </row>
    <row r="27" spans="1:2" x14ac:dyDescent="0.25">
      <c r="A27" s="27" t="s">
        <v>95</v>
      </c>
      <c r="B27" s="13">
        <v>500</v>
      </c>
    </row>
    <row r="28" spans="1:2" x14ac:dyDescent="0.25">
      <c r="A28" s="27" t="s">
        <v>96</v>
      </c>
      <c r="B28" s="13">
        <v>1000</v>
      </c>
    </row>
    <row r="29" spans="1:2" x14ac:dyDescent="0.25">
      <c r="A29" s="27"/>
      <c r="B29" s="11"/>
    </row>
    <row r="30" spans="1:2" x14ac:dyDescent="0.25">
      <c r="A30" s="27" t="s">
        <v>97</v>
      </c>
      <c r="B30" s="11">
        <v>3300</v>
      </c>
    </row>
    <row r="31" spans="1:2" x14ac:dyDescent="0.25">
      <c r="A31" s="27" t="s">
        <v>98</v>
      </c>
      <c r="B31" s="13">
        <v>3500</v>
      </c>
    </row>
    <row r="32" spans="1:2" x14ac:dyDescent="0.25">
      <c r="A32" s="27"/>
      <c r="B32" s="11"/>
    </row>
    <row r="33" spans="1:2" x14ac:dyDescent="0.25">
      <c r="A33" s="27" t="s">
        <v>99</v>
      </c>
      <c r="B33" s="11"/>
    </row>
    <row r="34" spans="1:2" x14ac:dyDescent="0.25">
      <c r="A34" s="27"/>
      <c r="B34" s="11"/>
    </row>
    <row r="35" spans="1:2" x14ac:dyDescent="0.25">
      <c r="A35" s="27" t="s">
        <v>100</v>
      </c>
      <c r="B35" s="13">
        <v>2500</v>
      </c>
    </row>
    <row r="36" spans="1:2" x14ac:dyDescent="0.25">
      <c r="A36" s="27"/>
      <c r="B36" s="11"/>
    </row>
    <row r="37" spans="1:2" x14ac:dyDescent="0.25">
      <c r="A37" s="27" t="s">
        <v>101</v>
      </c>
      <c r="B37" s="11">
        <v>4859.84</v>
      </c>
    </row>
    <row r="38" spans="1:2" x14ac:dyDescent="0.25">
      <c r="A38" s="27"/>
      <c r="B38" s="11"/>
    </row>
    <row r="39" spans="1:2" x14ac:dyDescent="0.25">
      <c r="A39" s="28" t="s">
        <v>69</v>
      </c>
      <c r="B39" s="29">
        <f>SUM(B15:B28)+B31+B35</f>
        <v>15640</v>
      </c>
    </row>
    <row r="40" spans="1:2" x14ac:dyDescent="0.25">
      <c r="A40" s="27" t="s">
        <v>70</v>
      </c>
      <c r="B40" s="11">
        <f>SUM(B5:B13)+B30</f>
        <v>11550</v>
      </c>
    </row>
    <row r="41" spans="1:2" x14ac:dyDescent="0.25">
      <c r="A41" s="27" t="s">
        <v>102</v>
      </c>
      <c r="B41" s="11">
        <f>B37</f>
        <v>4859.84</v>
      </c>
    </row>
    <row r="42" spans="1:2" x14ac:dyDescent="0.25">
      <c r="A42" s="30" t="s">
        <v>72</v>
      </c>
      <c r="B42" s="17">
        <f>B39+B40+B41</f>
        <v>32049.84</v>
      </c>
    </row>
    <row r="43" spans="1:2" x14ac:dyDescent="0.25">
      <c r="A43" s="27" t="s">
        <v>103</v>
      </c>
      <c r="B43" s="11">
        <f>SUM(B5:B37)</f>
        <v>32049.84</v>
      </c>
    </row>
    <row r="44" spans="1:2" x14ac:dyDescent="0.25">
      <c r="A44" s="27"/>
      <c r="B44" s="11"/>
    </row>
    <row r="45" spans="1:2" x14ac:dyDescent="0.25">
      <c r="A45" s="27"/>
      <c r="B45" s="11"/>
    </row>
    <row r="46" spans="1:2" x14ac:dyDescent="0.25">
      <c r="A46" s="31" t="s">
        <v>104</v>
      </c>
      <c r="B46" s="32"/>
    </row>
    <row r="47" spans="1:2" x14ac:dyDescent="0.25">
      <c r="A47" s="27"/>
      <c r="B47" s="11">
        <f>SUM(B5:B31)+B35</f>
        <v>27190</v>
      </c>
    </row>
    <row r="48" spans="1:2" x14ac:dyDescent="0.25">
      <c r="A48" s="27"/>
      <c r="B48" s="11">
        <f>B37</f>
        <v>4859.84</v>
      </c>
    </row>
    <row r="49" spans="1:2" x14ac:dyDescent="0.25">
      <c r="A49" s="28" t="s">
        <v>105</v>
      </c>
      <c r="B49" s="21">
        <f>B47+B48</f>
        <v>32049.84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begroting_totaal</vt:lpstr>
      <vt:lpstr>personeelskosten</vt:lpstr>
      <vt:lpstr>werkingsmiddelen</vt:lpstr>
      <vt:lpstr>kosten van ondersteunende aard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De Puysseleyr</dc:creator>
  <cp:lastModifiedBy>Elisa De Puysseleyr</cp:lastModifiedBy>
  <dcterms:created xsi:type="dcterms:W3CDTF">2020-11-30T14:19:41Z</dcterms:created>
  <dcterms:modified xsi:type="dcterms:W3CDTF">2020-12-01T15:42:33Z</dcterms:modified>
</cp:coreProperties>
</file>